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Business Office\Procurement\Purchasing\Website documents\Jadu documents\"/>
    </mc:Choice>
  </mc:AlternateContent>
  <xr:revisionPtr revIDLastSave="0" documentId="13_ncr:1_{52A8DB3C-8E4A-4623-808C-D5E85B19EE7F}" xr6:coauthVersionLast="47" xr6:coauthVersionMax="47" xr10:uidLastSave="{00000000-0000-0000-0000-000000000000}"/>
  <bookViews>
    <workbookView xWindow="24516" yWindow="2484" windowWidth="18972" windowHeight="10188" xr2:uid="{00000000-000D-0000-FFFF-FFFF00000000}"/>
  </bookViews>
  <sheets>
    <sheet name="Ground Travel Worksheet" sheetId="1" r:id="rId1"/>
    <sheet name="Sheet1" sheetId="3" r:id="rId2"/>
    <sheet name="Calculations - PROTECTED" sheetId="2" r:id="rId3"/>
  </sheets>
  <definedNames>
    <definedName name="Options">'Calculations - PROTECTED'!$A$7:$C$8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8" i="2"/>
  <c r="D23" i="1"/>
  <c r="B23" i="1"/>
  <c r="B13" i="1"/>
  <c r="A8" i="2" l="1"/>
  <c r="A7" i="2"/>
  <c r="H19" i="1" l="1"/>
  <c r="I19" i="1" s="1"/>
  <c r="D21" i="1"/>
  <c r="K22" i="1" s="1"/>
  <c r="H21" i="1"/>
  <c r="I21" i="1" s="1"/>
  <c r="D19" i="1"/>
  <c r="K20" i="1" s="1"/>
  <c r="B25" i="1" l="1"/>
  <c r="C23" i="1"/>
  <c r="K21" i="1"/>
  <c r="K19" i="1"/>
</calcChain>
</file>

<file path=xl/sharedStrings.xml><?xml version="1.0" encoding="utf-8"?>
<sst xmlns="http://schemas.openxmlformats.org/spreadsheetml/2006/main" count="55" uniqueCount="50">
  <si>
    <t>Current Fuel Price</t>
  </si>
  <si>
    <t>Personal Vehicle</t>
  </si>
  <si>
    <t>Personal Mileage Reimbursement</t>
  </si>
  <si>
    <t>Enterprise Standard Car Rental Cost</t>
  </si>
  <si>
    <t>Rank</t>
  </si>
  <si>
    <t>Best Value</t>
  </si>
  <si>
    <t>Total Roundtrip Miles</t>
  </si>
  <si>
    <t>Instructions</t>
  </si>
  <si>
    <t>Vehicle Travel Option</t>
  </si>
  <si>
    <t>Miles per Gallon - Car</t>
  </si>
  <si>
    <t>Total Number of 24-hour Periods of Trip</t>
  </si>
  <si>
    <t>Miles per Gallon - Minivan</t>
  </si>
  <si>
    <t>Miles per Gallon - 15-Passenger Van</t>
  </si>
  <si>
    <t>Enterprise  15-Passenger Van Rental Cost</t>
  </si>
  <si>
    <t>Enterprise  Minivan Rental Cost</t>
  </si>
  <si>
    <t>Enterprise Rental Vehicle</t>
  </si>
  <si>
    <t>CAR</t>
  </si>
  <si>
    <t>MINIVAN</t>
  </si>
  <si>
    <t>15-PASSENGER VAN</t>
  </si>
  <si>
    <r>
      <t xml:space="preserve">1. Enter vehicle type - </t>
    </r>
    <r>
      <rPr>
        <b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for car,</t>
    </r>
    <r>
      <rPr>
        <b/>
        <sz val="9"/>
        <color theme="1"/>
        <rFont val="Calibri"/>
        <family val="2"/>
        <scheme val="minor"/>
      </rPr>
      <t xml:space="preserve"> MV</t>
    </r>
    <r>
      <rPr>
        <sz val="9"/>
        <color theme="1"/>
        <rFont val="Calibri"/>
        <family val="2"/>
        <scheme val="minor"/>
      </rPr>
      <t xml:space="preserve"> for minivan or </t>
    </r>
    <r>
      <rPr>
        <b/>
        <sz val="9"/>
        <color theme="1"/>
        <rFont val="Calibri"/>
        <family val="2"/>
        <scheme val="minor"/>
      </rPr>
      <t>15P</t>
    </r>
    <r>
      <rPr>
        <sz val="9"/>
        <color theme="1"/>
        <rFont val="Calibri"/>
        <family val="2"/>
        <scheme val="minor"/>
      </rPr>
      <t xml:space="preserve"> for 15-passenger van.</t>
    </r>
  </si>
  <si>
    <r>
      <t xml:space="preserve">Enter vehicle type - </t>
    </r>
    <r>
      <rPr>
        <b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MV,</t>
    </r>
    <r>
      <rPr>
        <sz val="14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15P.</t>
    </r>
  </si>
  <si>
    <t>Pool Vehicle Charge</t>
  </si>
  <si>
    <t xml:space="preserve">Click here to rent an </t>
  </si>
  <si>
    <t>Additional Details</t>
  </si>
  <si>
    <t>Total Cost</t>
  </si>
  <si>
    <t>Cost perMile</t>
  </si>
  <si>
    <t>Click here to reserve a</t>
  </si>
  <si>
    <t>Option 1</t>
  </si>
  <si>
    <t>Option 2</t>
  </si>
  <si>
    <t>Option 3</t>
  </si>
  <si>
    <t>EMPLOYEES MUST USE A POOL VEHICLE IF  AVAILABLE</t>
  </si>
  <si>
    <t>C</t>
  </si>
  <si>
    <t>MV</t>
  </si>
  <si>
    <t>15P</t>
  </si>
  <si>
    <t xml:space="preserve">EXCEPTION: If pool vehicle will be left unused in a parking lot for more than 24 hours, use option 2.  </t>
  </si>
  <si>
    <t>2.  Enter total round trip miles of trip.</t>
  </si>
  <si>
    <t>3.  Enter the number of 24-hour periods of trip.</t>
  </si>
  <si>
    <t>Rental Vehicle</t>
  </si>
  <si>
    <t>Insurance</t>
  </si>
  <si>
    <t>Requirements</t>
  </si>
  <si>
    <t xml:space="preserve">Approved Driver </t>
  </si>
  <si>
    <t>Enterprise Vehicle.</t>
  </si>
  <si>
    <t>pool vehicle.</t>
  </si>
  <si>
    <t>4.  Employee must use a pool vehicle if available.  If not available use option 2.  If option 2 not available use option 3.</t>
  </si>
  <si>
    <t>EXCEPTION: If driving 60 miles or less roundtrip, a personal vehicle may be used for convenience.</t>
  </si>
  <si>
    <t>Messiah University Vehicle Selection Worksheet</t>
  </si>
  <si>
    <t xml:space="preserve">NOTE: Employees are not required to use a personal vehicle for University travel if they are uncomfortable taking on primary insurance liability.  </t>
  </si>
  <si>
    <t>5. Refer to Messiah University Expenditure Policy for specific details.</t>
  </si>
  <si>
    <t>Messiah University</t>
  </si>
  <si>
    <t>Use the link above to reserve a Messiah University pool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</si>
</sst>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5" xfId="0" applyFont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6" xfId="0" applyBorder="1" applyProtection="1"/>
    <xf numFmtId="0" fontId="5" fillId="0" borderId="5" xfId="0" applyFont="1" applyBorder="1" applyProtection="1"/>
    <xf numFmtId="0" fontId="5" fillId="0" borderId="0" xfId="0" applyFont="1" applyBorder="1" applyProtection="1"/>
    <xf numFmtId="0" fontId="0" fillId="3" borderId="0" xfId="0" applyFill="1"/>
    <xf numFmtId="0" fontId="2" fillId="0" borderId="1" xfId="0" applyFont="1" applyBorder="1" applyProtection="1">
      <protection locked="0"/>
    </xf>
    <xf numFmtId="0" fontId="0" fillId="0" borderId="0" xfId="0" applyProtection="1"/>
    <xf numFmtId="0" fontId="0" fillId="0" borderId="5" xfId="0" applyBorder="1" applyProtection="1"/>
    <xf numFmtId="0" fontId="0" fillId="0" borderId="0" xfId="0" applyBorder="1" applyAlignment="1" applyProtection="1"/>
    <xf numFmtId="0" fontId="9" fillId="0" borderId="5" xfId="0" applyFont="1" applyBorder="1" applyProtection="1"/>
    <xf numFmtId="44" fontId="9" fillId="0" borderId="0" xfId="1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9" fillId="0" borderId="7" xfId="0" applyFont="1" applyBorder="1" applyProtection="1"/>
    <xf numFmtId="44" fontId="9" fillId="0" borderId="8" xfId="1" applyFont="1" applyBorder="1" applyProtection="1"/>
    <xf numFmtId="0" fontId="9" fillId="0" borderId="8" xfId="0" applyFont="1" applyBorder="1" applyProtection="1"/>
    <xf numFmtId="0" fontId="10" fillId="0" borderId="8" xfId="0" applyFont="1" applyBorder="1" applyProtection="1"/>
    <xf numFmtId="0" fontId="11" fillId="0" borderId="5" xfId="0" applyFont="1" applyBorder="1" applyProtection="1"/>
    <xf numFmtId="0" fontId="8" fillId="0" borderId="0" xfId="2" applyFill="1" applyBorder="1" applyProtection="1"/>
    <xf numFmtId="0" fontId="8" fillId="0" borderId="0" xfId="2" applyBorder="1" applyAlignment="1" applyProtection="1"/>
    <xf numFmtId="0" fontId="12" fillId="0" borderId="5" xfId="2" applyFont="1" applyBorder="1" applyProtection="1"/>
    <xf numFmtId="0" fontId="11" fillId="0" borderId="7" xfId="0" applyFont="1" applyBorder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Border="1" applyProtection="1">
      <protection locked="0"/>
    </xf>
    <xf numFmtId="0" fontId="0" fillId="4" borderId="0" xfId="0" applyFill="1" applyBorder="1" applyProtection="1">
      <protection locked="0"/>
    </xf>
    <xf numFmtId="164" fontId="4" fillId="0" borderId="0" xfId="0" applyNumberFormat="1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Fill="1" applyBorder="1" applyProtection="1">
      <protection locked="0"/>
    </xf>
    <xf numFmtId="0" fontId="4" fillId="0" borderId="12" xfId="0" applyFont="1" applyBorder="1" applyProtection="1"/>
    <xf numFmtId="0" fontId="4" fillId="0" borderId="12" xfId="0" applyFont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0" xfId="0" applyBorder="1" applyProtection="1"/>
    <xf numFmtId="0" fontId="13" fillId="2" borderId="5" xfId="0" applyFont="1" applyFill="1" applyBorder="1" applyProtection="1"/>
    <xf numFmtId="0" fontId="0" fillId="5" borderId="0" xfId="0" applyFill="1" applyProtection="1">
      <protection locked="0"/>
    </xf>
    <xf numFmtId="0" fontId="15" fillId="5" borderId="0" xfId="2" applyFont="1" applyFill="1" applyAlignment="1" applyProtection="1"/>
    <xf numFmtId="0" fontId="16" fillId="0" borderId="0" xfId="0" applyFont="1" applyFill="1" applyProtection="1"/>
    <xf numFmtId="0" fontId="5" fillId="0" borderId="0" xfId="0" applyFont="1" applyProtection="1">
      <protection locked="0"/>
    </xf>
    <xf numFmtId="0" fontId="2" fillId="0" borderId="0" xfId="0" applyFont="1" applyFill="1" applyBorder="1" applyProtection="1"/>
    <xf numFmtId="0" fontId="2" fillId="0" borderId="8" xfId="0" applyFont="1" applyFill="1" applyBorder="1" applyProtection="1"/>
    <xf numFmtId="165" fontId="2" fillId="0" borderId="8" xfId="0" applyNumberFormat="1" applyFont="1" applyFill="1" applyBorder="1" applyProtection="1"/>
    <xf numFmtId="164" fontId="2" fillId="0" borderId="8" xfId="0" applyNumberFormat="1" applyFont="1" applyFill="1" applyBorder="1" applyProtection="1"/>
    <xf numFmtId="0" fontId="14" fillId="2" borderId="12" xfId="0" applyFont="1" applyFill="1" applyBorder="1" applyProtection="1"/>
    <xf numFmtId="0" fontId="13" fillId="2" borderId="12" xfId="0" applyFont="1" applyFill="1" applyBorder="1" applyProtection="1"/>
    <xf numFmtId="0" fontId="0" fillId="2" borderId="12" xfId="0" applyFill="1" applyBorder="1" applyProtection="1">
      <protection locked="0"/>
    </xf>
    <xf numFmtId="164" fontId="13" fillId="2" borderId="12" xfId="0" applyNumberFormat="1" applyFont="1" applyFill="1" applyBorder="1" applyProtection="1"/>
    <xf numFmtId="0" fontId="1" fillId="2" borderId="12" xfId="0" applyFont="1" applyFill="1" applyBorder="1" applyProtection="1"/>
    <xf numFmtId="0" fontId="1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18" fillId="0" borderId="5" xfId="0" applyFont="1" applyBorder="1" applyProtection="1"/>
    <xf numFmtId="44" fontId="18" fillId="0" borderId="0" xfId="1" applyFont="1" applyBorder="1" applyProtection="1"/>
    <xf numFmtId="0" fontId="18" fillId="0" borderId="0" xfId="0" applyFont="1" applyBorder="1" applyProtection="1"/>
    <xf numFmtId="0" fontId="5" fillId="0" borderId="5" xfId="0" applyFont="1" applyBorder="1" applyProtection="1">
      <protection locked="0"/>
    </xf>
    <xf numFmtId="0" fontId="15" fillId="0" borderId="0" xfId="2" applyFont="1" applyFill="1" applyBorder="1" applyAlignment="1" applyProtection="1">
      <alignment horizontal="center"/>
    </xf>
    <xf numFmtId="0" fontId="17" fillId="0" borderId="0" xfId="2" applyFont="1" applyFill="1" applyBorder="1" applyAlignment="1" applyProtection="1">
      <alignment horizontal="center"/>
    </xf>
    <xf numFmtId="0" fontId="15" fillId="0" borderId="0" xfId="2" applyFont="1" applyFill="1" applyAlignment="1" applyProtection="1">
      <alignment horizontal="center"/>
    </xf>
    <xf numFmtId="0" fontId="0" fillId="0" borderId="6" xfId="0" applyBorder="1" applyProtection="1">
      <protection locked="0"/>
    </xf>
    <xf numFmtId="0" fontId="15" fillId="0" borderId="6" xfId="2" applyFont="1" applyFill="1" applyBorder="1" applyAlignment="1" applyProtection="1">
      <alignment horizontal="center"/>
    </xf>
    <xf numFmtId="0" fontId="1" fillId="2" borderId="10" xfId="0" applyFont="1" applyFill="1" applyBorder="1" applyProtection="1"/>
    <xf numFmtId="0" fontId="9" fillId="0" borderId="11" xfId="0" applyFont="1" applyBorder="1" applyProtection="1"/>
    <xf numFmtId="0" fontId="9" fillId="0" borderId="12" xfId="0" applyFont="1" applyBorder="1" applyProtection="1"/>
    <xf numFmtId="0" fontId="9" fillId="0" borderId="12" xfId="0" applyFont="1" applyBorder="1" applyAlignment="1" applyProtection="1">
      <alignment horizontal="center" wrapText="1"/>
    </xf>
    <xf numFmtId="0" fontId="9" fillId="0" borderId="12" xfId="0" applyFont="1" applyBorder="1" applyAlignment="1" applyProtection="1"/>
    <xf numFmtId="0" fontId="4" fillId="2" borderId="12" xfId="0" applyFont="1" applyFill="1" applyBorder="1" applyProtection="1">
      <protection locked="0"/>
    </xf>
    <xf numFmtId="0" fontId="19" fillId="2" borderId="12" xfId="0" applyFont="1" applyFill="1" applyBorder="1" applyProtection="1">
      <protection locked="0"/>
    </xf>
    <xf numFmtId="0" fontId="10" fillId="0" borderId="2" xfId="0" applyFont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Fill="1" applyBorder="1" applyProtection="1"/>
    <xf numFmtId="164" fontId="20" fillId="0" borderId="0" xfId="0" applyNumberFormat="1" applyFont="1" applyFill="1" applyBorder="1" applyProtection="1"/>
    <xf numFmtId="0" fontId="18" fillId="0" borderId="8" xfId="0" applyFont="1" applyFill="1" applyBorder="1" applyProtection="1"/>
    <xf numFmtId="0" fontId="18" fillId="0" borderId="0" xfId="0" applyFont="1" applyFill="1" applyBorder="1" applyProtection="1"/>
    <xf numFmtId="165" fontId="9" fillId="0" borderId="0" xfId="0" applyNumberFormat="1" applyFont="1" applyBorder="1" applyProtection="1"/>
    <xf numFmtId="0" fontId="15" fillId="5" borderId="0" xfId="2" applyFont="1" applyFill="1" applyAlignment="1" applyProtection="1">
      <alignment horizontal="center"/>
      <protection locked="0"/>
    </xf>
    <xf numFmtId="0" fontId="15" fillId="4" borderId="0" xfId="2" applyFont="1" applyFill="1" applyAlignment="1" applyProtection="1">
      <alignment horizontal="center"/>
    </xf>
    <xf numFmtId="0" fontId="15" fillId="4" borderId="0" xfId="2" applyFont="1" applyFill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5" fillId="4" borderId="0" xfId="2" applyFont="1" applyFill="1" applyBorder="1" applyAlignment="1" applyProtection="1">
      <alignment horizontal="center"/>
    </xf>
    <xf numFmtId="0" fontId="8" fillId="4" borderId="0" xfId="2" applyFill="1" applyBorder="1" applyAlignment="1" applyProtection="1">
      <alignment horizontal="center"/>
    </xf>
    <xf numFmtId="0" fontId="15" fillId="5" borderId="0" xfId="2" applyFont="1" applyFill="1" applyAlignment="1" applyProtection="1">
      <alignment horizontal="center"/>
    </xf>
    <xf numFmtId="0" fontId="5" fillId="0" borderId="5" xfId="0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695200</xdr:colOff>
      <xdr:row>2</xdr:row>
      <xdr:rowOff>103073</xdr:rowOff>
    </xdr:from>
    <xdr:to>
      <xdr:col>11</xdr:col>
      <xdr:colOff>0</xdr:colOff>
      <xdr:row>4</xdr:row>
      <xdr:rowOff>173573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0" t="33183" r="400" b="34685"/>
        <a:stretch/>
      </xdr:blipFill>
      <xdr:spPr>
        <a:xfrm>
          <a:off x="6448300" y="553923"/>
          <a:ext cx="2168650" cy="44515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2</xdr:row>
      <xdr:rowOff>44451</xdr:rowOff>
    </xdr:from>
    <xdr:to>
      <xdr:col>14</xdr:col>
      <xdr:colOff>474477</xdr:colOff>
      <xdr:row>4</xdr:row>
      <xdr:rowOff>165101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F0BFEF-2FF4-4B62-A4C0-23F7050C0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3700" y="495301"/>
          <a:ext cx="185877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ssiah.edu/info/20737/travel_services/3149/preferred_rental_vehicle_suppliers" TargetMode="External"/><Relationship Id="rId3" Type="http://schemas.openxmlformats.org/officeDocument/2006/relationships/hyperlink" Target="https://www.messiah.edu/info/20737/travel_services/3149/preferred_rental_vehicle_suppliers" TargetMode="External"/><Relationship Id="rId7" Type="http://schemas.openxmlformats.org/officeDocument/2006/relationships/hyperlink" Target="https://www.messiah.edu/info/20737/travel_services/3149/preferred_rental_vehicle_suppliers" TargetMode="External"/><Relationship Id="rId2" Type="http://schemas.openxmlformats.org/officeDocument/2006/relationships/hyperlink" Target="https://www.messiah.edu/forms/form/183/en/college_vehicle_request_form" TargetMode="External"/><Relationship Id="rId1" Type="http://schemas.openxmlformats.org/officeDocument/2006/relationships/hyperlink" Target="http://www.enterprise.com/car_rental/deeplinkmap.do?bid=028&amp;refId=MSIACOLG" TargetMode="External"/><Relationship Id="rId6" Type="http://schemas.openxmlformats.org/officeDocument/2006/relationships/hyperlink" Target="https://www.messiah.edu/forms/form/183/en/college_vehicle_request_form" TargetMode="External"/><Relationship Id="rId5" Type="http://schemas.openxmlformats.org/officeDocument/2006/relationships/hyperlink" Target="http://www.enterprise.com/car_rental/deeplinkmap.do?bid=028&amp;refId=MSIACOL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messiah.edu/info/20570/safety_training/820/college_fleet_driving_services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K388"/>
  <sheetViews>
    <sheetView showGridLines="0" tabSelected="1" zoomScale="120" zoomScaleNormal="120" workbookViewId="0"/>
  </sheetViews>
  <sheetFormatPr defaultColWidth="8.88671875" defaultRowHeight="14.4" x14ac:dyDescent="0.3"/>
  <cols>
    <col min="1" max="1" width="1.6640625" style="2" customWidth="1"/>
    <col min="2" max="2" width="23.88671875" style="2" customWidth="1"/>
    <col min="3" max="3" width="9.6640625" style="2" customWidth="1"/>
    <col min="4" max="4" width="16" style="2" customWidth="1"/>
    <col min="5" max="5" width="5.5546875" style="2" customWidth="1"/>
    <col min="6" max="6" width="2.77734375" style="2" customWidth="1"/>
    <col min="7" max="7" width="12.109375" style="2" customWidth="1"/>
    <col min="8" max="8" width="10.44140625" style="2" bestFit="1" customWidth="1"/>
    <col min="9" max="9" width="11.109375" style="2" customWidth="1"/>
    <col min="10" max="10" width="2" style="2" customWidth="1"/>
    <col min="11" max="11" width="18.109375" style="2" customWidth="1"/>
    <col min="12" max="13" width="8.88671875" style="2"/>
    <col min="14" max="14" width="12.109375" style="2" customWidth="1"/>
    <col min="15" max="16" width="8.88671875" style="2"/>
    <col min="17" max="17" width="17.88671875" style="2" customWidth="1"/>
    <col min="18" max="16384" width="8.88671875" style="2"/>
  </cols>
  <sheetData>
    <row r="2" spans="2:63" ht="21" x14ac:dyDescent="0.4">
      <c r="B2" s="81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32"/>
      <c r="M2" s="32"/>
      <c r="N2" s="32"/>
      <c r="O2" s="32"/>
      <c r="P2" s="32"/>
      <c r="Q2" s="3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2:63" x14ac:dyDescent="0.3">
      <c r="B3" s="7" t="s">
        <v>7</v>
      </c>
      <c r="C3" s="4"/>
      <c r="D3" s="4"/>
      <c r="E3" s="4"/>
      <c r="F3" s="4"/>
      <c r="G3" s="29"/>
      <c r="H3" s="23"/>
      <c r="I3" s="23"/>
      <c r="J3" s="23"/>
      <c r="K3" s="23"/>
      <c r="L3" s="11"/>
      <c r="M3" s="11"/>
      <c r="N3" s="11"/>
      <c r="O3" s="11"/>
      <c r="P3" s="11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2:63" ht="15" customHeight="1" x14ac:dyDescent="0.3">
      <c r="B4" s="7" t="s">
        <v>19</v>
      </c>
      <c r="C4" s="4"/>
      <c r="D4" s="4"/>
      <c r="E4" s="4"/>
      <c r="F4" s="4"/>
      <c r="G4" s="4"/>
      <c r="H4" s="23"/>
      <c r="I4" s="23"/>
      <c r="J4" s="23"/>
      <c r="K4" s="23"/>
      <c r="L4" s="11"/>
      <c r="M4" s="11"/>
      <c r="N4" s="11"/>
      <c r="O4" s="11"/>
      <c r="P4" s="11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2:63" ht="15" customHeight="1" x14ac:dyDescent="0.3">
      <c r="B5" s="7" t="s">
        <v>35</v>
      </c>
      <c r="C5" s="8"/>
      <c r="D5" s="8"/>
      <c r="E5" s="8"/>
      <c r="F5" s="4"/>
      <c r="G5" s="4"/>
      <c r="H5" s="34"/>
      <c r="I5" s="34"/>
      <c r="J5" s="34"/>
      <c r="K5" s="34"/>
      <c r="L5" s="11"/>
      <c r="M5" s="11"/>
      <c r="N5" s="11"/>
      <c r="O5" s="11"/>
      <c r="P5" s="11"/>
      <c r="Q5" s="6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2:63" ht="15" customHeight="1" x14ac:dyDescent="0.3">
      <c r="B6" s="7" t="s">
        <v>36</v>
      </c>
      <c r="C6" s="8"/>
      <c r="D6" s="8"/>
      <c r="E6" s="8"/>
      <c r="F6" s="4"/>
      <c r="G6" s="4"/>
      <c r="I6" s="30"/>
      <c r="J6" s="30"/>
      <c r="K6" s="30"/>
      <c r="M6" s="40"/>
      <c r="N6" s="40"/>
      <c r="O6" s="40"/>
      <c r="Q6" s="6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2:63" ht="15" customHeight="1" x14ac:dyDescent="0.4">
      <c r="B7" s="58" t="s">
        <v>43</v>
      </c>
      <c r="C7" s="8"/>
      <c r="D7" s="8"/>
      <c r="E7" s="8"/>
      <c r="F7" s="4"/>
      <c r="G7" s="4"/>
      <c r="I7" s="83" t="s">
        <v>22</v>
      </c>
      <c r="J7" s="84"/>
      <c r="K7" s="84"/>
      <c r="M7" s="41" t="s">
        <v>26</v>
      </c>
      <c r="N7" s="41"/>
      <c r="O7" s="41"/>
      <c r="Q7" s="6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2:63" ht="15" customHeight="1" x14ac:dyDescent="0.4">
      <c r="B8" s="58" t="s">
        <v>34</v>
      </c>
      <c r="C8"/>
      <c r="D8"/>
      <c r="E8"/>
      <c r="F8"/>
      <c r="G8"/>
      <c r="H8" s="43"/>
      <c r="I8" s="83" t="s">
        <v>41</v>
      </c>
      <c r="J8" s="83"/>
      <c r="K8" s="83"/>
      <c r="M8" s="85" t="s">
        <v>42</v>
      </c>
      <c r="N8" s="85"/>
      <c r="O8" s="85"/>
      <c r="Q8" s="6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2:63" ht="15" customHeight="1" x14ac:dyDescent="0.4">
      <c r="B9" s="58" t="s">
        <v>44</v>
      </c>
      <c r="C9"/>
      <c r="D9"/>
      <c r="E9"/>
      <c r="F9"/>
      <c r="G9"/>
      <c r="H9" s="43"/>
      <c r="L9" s="59"/>
      <c r="M9" s="60"/>
      <c r="N9" s="60"/>
      <c r="O9" s="11"/>
      <c r="P9" s="61"/>
      <c r="Q9" s="6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2:63" ht="28.05" customHeight="1" x14ac:dyDescent="0.4">
      <c r="B10" s="86" t="s">
        <v>46</v>
      </c>
      <c r="C10" s="87"/>
      <c r="D10" s="87"/>
      <c r="E10" s="87"/>
      <c r="F10" s="87"/>
      <c r="G10" s="87"/>
      <c r="H10" s="23"/>
      <c r="I10" s="79" t="s">
        <v>37</v>
      </c>
      <c r="J10" s="79"/>
      <c r="K10" s="79"/>
      <c r="L10" s="11"/>
      <c r="M10" s="85" t="s">
        <v>48</v>
      </c>
      <c r="N10" s="85"/>
      <c r="O10" s="85"/>
      <c r="P10" s="11"/>
      <c r="Q10" s="6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2:63" ht="19.8" x14ac:dyDescent="0.4">
      <c r="B11" s="25" t="s">
        <v>47</v>
      </c>
      <c r="C11" s="8"/>
      <c r="D11" s="8"/>
      <c r="E11" s="8"/>
      <c r="F11" s="4"/>
      <c r="G11" s="13"/>
      <c r="H11" s="24"/>
      <c r="I11" s="79" t="s">
        <v>38</v>
      </c>
      <c r="J11" s="79"/>
      <c r="K11" s="79"/>
      <c r="M11" s="85" t="s">
        <v>40</v>
      </c>
      <c r="N11" s="85"/>
      <c r="O11" s="85"/>
      <c r="Q11" s="6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2:63" ht="19.8" x14ac:dyDescent="0.4">
      <c r="B12" s="3" t="s">
        <v>20</v>
      </c>
      <c r="C12" s="8"/>
      <c r="D12" s="8"/>
      <c r="E12" s="8"/>
      <c r="F12" s="4"/>
      <c r="G12" s="54"/>
      <c r="H12" s="13"/>
      <c r="I12" s="80" t="s">
        <v>39</v>
      </c>
      <c r="J12" s="80"/>
      <c r="K12" s="80"/>
      <c r="M12" s="78" t="s">
        <v>39</v>
      </c>
      <c r="N12" s="78"/>
      <c r="O12" s="78"/>
      <c r="Q12" s="6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2:63" ht="19.8" x14ac:dyDescent="0.4">
      <c r="B13" s="22" t="str">
        <f>IF(G12="15P","IF DRIVER IS UNDER AGE 25 YOU MUST USE A POOL VAN.","")</f>
        <v/>
      </c>
      <c r="C13" s="4"/>
      <c r="D13" s="4"/>
      <c r="E13" s="4"/>
      <c r="F13" s="4"/>
      <c r="G13" s="4"/>
      <c r="H13" s="4"/>
      <c r="I13" s="4"/>
      <c r="J13" s="4"/>
      <c r="K13" s="4"/>
      <c r="O13" s="11"/>
      <c r="Q13" s="6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2:63" ht="19.8" x14ac:dyDescent="0.4">
      <c r="B14" s="3" t="s">
        <v>6</v>
      </c>
      <c r="C14" s="5"/>
      <c r="D14" s="5"/>
      <c r="E14" s="5"/>
      <c r="F14" s="4"/>
      <c r="G14" s="10"/>
      <c r="H14" s="4"/>
      <c r="I14" s="4"/>
      <c r="J14" s="4"/>
      <c r="K14" s="4"/>
      <c r="L14" s="42"/>
      <c r="M14" s="42"/>
      <c r="N14" s="42"/>
      <c r="O14" s="11"/>
      <c r="P14" s="11"/>
      <c r="Q14" s="6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2:63" ht="18" x14ac:dyDescent="0.35">
      <c r="B15" s="3" t="s">
        <v>10</v>
      </c>
      <c r="C15" s="5"/>
      <c r="D15" s="5"/>
      <c r="E15" s="5"/>
      <c r="F15" s="4"/>
      <c r="G15" s="10"/>
      <c r="H15" s="4"/>
      <c r="I15" s="4"/>
      <c r="J15" s="4"/>
      <c r="K15" s="4"/>
      <c r="L15" s="11"/>
      <c r="M15" s="11"/>
      <c r="N15" s="11"/>
      <c r="O15" s="11"/>
      <c r="P15" s="11"/>
      <c r="Q15" s="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2:63" x14ac:dyDescent="0.3">
      <c r="B16" s="12"/>
      <c r="C16" s="4"/>
      <c r="D16" s="4"/>
      <c r="E16" s="4"/>
      <c r="F16" s="4"/>
      <c r="G16" s="4"/>
      <c r="H16" s="4"/>
      <c r="I16" s="4"/>
      <c r="J16" s="4"/>
      <c r="K16" s="4"/>
      <c r="L16" s="11"/>
      <c r="M16" s="11"/>
      <c r="N16" s="11"/>
      <c r="O16" s="11"/>
      <c r="P16" s="11"/>
      <c r="Q16" s="6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2:63" ht="31.8" x14ac:dyDescent="0.35">
      <c r="B17" s="65" t="s">
        <v>5</v>
      </c>
      <c r="C17" s="35"/>
      <c r="D17" s="66" t="s">
        <v>8</v>
      </c>
      <c r="E17" s="35"/>
      <c r="F17" s="35"/>
      <c r="G17" s="35"/>
      <c r="H17" s="67" t="s">
        <v>24</v>
      </c>
      <c r="I17" s="67" t="s">
        <v>25</v>
      </c>
      <c r="J17" s="36"/>
      <c r="K17" s="68" t="s">
        <v>23</v>
      </c>
      <c r="L17" s="37"/>
      <c r="M17" s="37"/>
      <c r="N17" s="37"/>
      <c r="O17" s="37"/>
      <c r="P17" s="37"/>
      <c r="Q17" s="38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2:63" ht="30" customHeight="1" x14ac:dyDescent="0.35">
      <c r="B18" s="39" t="s">
        <v>27</v>
      </c>
      <c r="C18" s="48"/>
      <c r="D18" s="69" t="s">
        <v>30</v>
      </c>
      <c r="E18" s="49"/>
      <c r="F18" s="49"/>
      <c r="G18" s="49"/>
      <c r="H18" s="50"/>
      <c r="I18" s="50"/>
      <c r="J18" s="51"/>
      <c r="K18" s="70" t="s">
        <v>49</v>
      </c>
      <c r="L18" s="52"/>
      <c r="M18" s="52"/>
      <c r="N18" s="52"/>
      <c r="O18" s="52"/>
      <c r="P18" s="52"/>
      <c r="Q18" s="64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2:63" ht="18" x14ac:dyDescent="0.35">
      <c r="B19" s="71" t="s">
        <v>28</v>
      </c>
      <c r="C19" s="4"/>
      <c r="D19" s="72" t="str">
        <f>IF(G12="C",(VLOOKUP(1,Options,2,FALSE)),IF(G12="MV",(VLOOKUP(1,Options,2,FALSE)),IF(G12="15P",(VLOOKUP(2,Options,2,FALSE)),"")))</f>
        <v/>
      </c>
      <c r="E19" s="44"/>
      <c r="F19" s="44"/>
      <c r="G19" s="44"/>
      <c r="H19" s="73" t="str">
        <f>IF(G12="C",(VLOOKUP(1,Options,3,FALSE)),IF(G12="MV",(VLOOKUP(1,Options,3,FALSE)),IF(G12="15P",(VLOOKUP(2,Options,3,FALSE)),"")))</f>
        <v/>
      </c>
      <c r="I19" s="74" t="str">
        <f>IF(G14="","",(H19/G14))</f>
        <v/>
      </c>
      <c r="J19" s="31"/>
      <c r="K19" s="76" t="str">
        <f>IF(D19="Enterprise Rental Vehicle","See links above for approved driver and rental insurance requirements.",IF(D19="Personal Vehicle","Employee assumes primary insurance liability. ",IF(D19="Pool Vehicle","See link above for approved driver requirements.","")))</f>
        <v/>
      </c>
      <c r="L19" s="11"/>
      <c r="M19" s="11"/>
      <c r="N19" s="11"/>
      <c r="O19" s="11"/>
      <c r="P19" s="11"/>
      <c r="Q19" s="6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2:63" ht="19.8" x14ac:dyDescent="0.4">
      <c r="B20" s="26"/>
      <c r="C20" s="27"/>
      <c r="D20" s="45"/>
      <c r="E20" s="45"/>
      <c r="F20" s="45"/>
      <c r="G20" s="45"/>
      <c r="H20" s="46"/>
      <c r="I20" s="47"/>
      <c r="J20" s="47"/>
      <c r="K20" s="75" t="str">
        <f>IF(D19="Enterprise Rental Vehicle","Use the link above to rent an Enterprise vehicle.",IF(D19="Personal Vehicle","Personal mileage reimbursed ONLY if a pool vehicle is not available.",IF(D19="Pool Vehicle","Use the link above to reserve a Messiah University pool vehicle.","")))</f>
        <v/>
      </c>
      <c r="L20" s="27"/>
      <c r="M20" s="27"/>
      <c r="N20" s="27"/>
      <c r="O20" s="27"/>
      <c r="P20" s="27"/>
      <c r="Q20" s="28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2:63" ht="18" x14ac:dyDescent="0.35">
      <c r="B21" s="71" t="s">
        <v>29</v>
      </c>
      <c r="C21" s="4"/>
      <c r="D21" s="16" t="str">
        <f>IF(G12="C",(VLOOKUP(2,Options,2,FALSE)),IF(G12="MV",(VLOOKUP(2,Options,2,FALSE)),IF(G12="15P","","")))</f>
        <v/>
      </c>
      <c r="E21" s="5"/>
      <c r="F21" s="5"/>
      <c r="G21" s="5"/>
      <c r="H21" s="77" t="str">
        <f>IF(G12="C",(VLOOKUP(2,Options,3,FALSE)),IF(G12="MV",(VLOOKUP(2,Options,3,FALSE)),IF(G12="15P","","")))</f>
        <v/>
      </c>
      <c r="I21" s="74" t="str">
        <f>IF(G14="","",(H21/G14))</f>
        <v/>
      </c>
      <c r="J21" s="31"/>
      <c r="K21" s="76" t="str">
        <f>IF(D21="Enterprise Rental Vehicle","See links above for approved driver and rental insurance requirements.",IF(D21="Personal Vehicle","Employee assumes primary insurance liability. ",IF(D21="Pool Vehicle","See link above for approved driver requirements.","")))</f>
        <v/>
      </c>
      <c r="L21" s="11"/>
      <c r="M21" s="11"/>
      <c r="N21" s="11"/>
      <c r="O21" s="11"/>
      <c r="P21" s="11"/>
      <c r="Q21" s="6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2:63" ht="19.8" x14ac:dyDescent="0.4">
      <c r="B22" s="26"/>
      <c r="C22" s="27"/>
      <c r="D22" s="27"/>
      <c r="E22" s="27"/>
      <c r="F22" s="27"/>
      <c r="G22" s="27"/>
      <c r="H22" s="27"/>
      <c r="I22" s="27"/>
      <c r="J22" s="27"/>
      <c r="K22" s="75" t="str">
        <f>IF(D21="Enterprise Rental Vehicle","Use the link above to rent an Enterprise vehicle.",IF(D21="Personal Vehicle","Personal mileage reimbursed ONLY if a pool vehicle and a rental vehicle are not available.",IF(D21="Pool Vehicle","Use the link above to reserve a Messiah Univeristy pool vehicle.","")))</f>
        <v/>
      </c>
      <c r="L22" s="27"/>
      <c r="M22" s="27"/>
      <c r="N22" s="27"/>
      <c r="O22" s="27"/>
      <c r="P22" s="27"/>
      <c r="Q22" s="28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2:63" ht="15.6" x14ac:dyDescent="0.3">
      <c r="B23" s="14" t="str">
        <f>IF(G12="C","Choosing Option 2 saves",IF(G12="MV","Choosing Option 2 saves",IF(F12="15P","","")))</f>
        <v/>
      </c>
      <c r="C23" s="15" t="str">
        <f>IF(G12="C",(H21-H19),IF(G12="MV",(H21-H19),IF(F12="15P","","")))</f>
        <v/>
      </c>
      <c r="D23" s="16" t="str">
        <f>IF(G12="C","over choosing option 3.",IF(G12="MV","over choosing option 3.",IF(F12="15P","","")))</f>
        <v/>
      </c>
      <c r="E23" s="16"/>
      <c r="F23" s="16"/>
      <c r="G23" s="16"/>
      <c r="H23" s="16"/>
      <c r="I23" s="17"/>
      <c r="J23" s="17"/>
      <c r="K23" s="17"/>
      <c r="L23" s="11"/>
      <c r="M23" s="11"/>
      <c r="N23" s="11"/>
      <c r="O23" s="11"/>
      <c r="P23" s="11"/>
      <c r="Q23" s="6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2:63" ht="15.6" x14ac:dyDescent="0.3">
      <c r="B24" s="14"/>
      <c r="C24" s="15"/>
      <c r="D24" s="16"/>
      <c r="E24" s="16"/>
      <c r="F24" s="16"/>
      <c r="G24" s="16"/>
      <c r="H24" s="16"/>
      <c r="I24" s="17"/>
      <c r="J24" s="17"/>
      <c r="K24" s="17"/>
      <c r="L24" s="11"/>
      <c r="M24" s="11"/>
      <c r="N24" s="11"/>
      <c r="O24" s="11"/>
      <c r="P24" s="11"/>
      <c r="Q24" s="6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2:63" ht="15.6" x14ac:dyDescent="0.3">
      <c r="B25" s="55" t="str">
        <f>IF(D21="Personal Vehicle","University reimburses $0 if you drive a personal vehicle for this trip and a pool or rental vehicle was available.","")</f>
        <v/>
      </c>
      <c r="C25" s="56"/>
      <c r="D25" s="57"/>
      <c r="F25" s="57"/>
      <c r="G25" s="57"/>
      <c r="H25" s="57"/>
      <c r="I25" s="17"/>
      <c r="J25" s="17"/>
      <c r="K25" s="17"/>
      <c r="L25" s="11"/>
      <c r="M25" s="11"/>
      <c r="N25" s="11"/>
      <c r="O25" s="11"/>
      <c r="P25" s="11"/>
      <c r="Q25" s="6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2:63" ht="15.6" x14ac:dyDescent="0.3">
      <c r="B26" s="18"/>
      <c r="C26" s="19"/>
      <c r="D26" s="20"/>
      <c r="E26" s="20"/>
      <c r="F26" s="20"/>
      <c r="G26" s="20"/>
      <c r="H26" s="20"/>
      <c r="I26" s="21"/>
      <c r="J26" s="21"/>
      <c r="K26" s="21"/>
      <c r="L26" s="27"/>
      <c r="M26" s="27"/>
      <c r="N26" s="27"/>
      <c r="O26" s="27"/>
      <c r="P26" s="27"/>
      <c r="Q26" s="2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2:63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2:63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2:63" x14ac:dyDescent="0.3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2:63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2:63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2:63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2:63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2:63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2:63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2:63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2:63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2:63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2:63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2:63" x14ac:dyDescent="0.3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2:63" x14ac:dyDescent="0.3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2:63" x14ac:dyDescent="0.3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2:63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2:63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2:63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2:63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2:63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2:63" x14ac:dyDescent="0.3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2:63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2:63" x14ac:dyDescent="0.3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2:63" x14ac:dyDescent="0.3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2:63" x14ac:dyDescent="0.3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2:63" x14ac:dyDescent="0.3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2:63" x14ac:dyDescent="0.3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2:63" x14ac:dyDescent="0.3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2:63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2:63" x14ac:dyDescent="0.3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2:63" x14ac:dyDescent="0.3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2:63" x14ac:dyDescent="0.3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2:63" x14ac:dyDescent="0.3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2:63" x14ac:dyDescent="0.3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2:63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2:63" x14ac:dyDescent="0.3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2:63" x14ac:dyDescent="0.3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2:63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2:63" x14ac:dyDescent="0.3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2:63" x14ac:dyDescent="0.3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2:63" x14ac:dyDescent="0.3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2:63" x14ac:dyDescent="0.3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2:63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  <row r="71" spans="2:63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</row>
    <row r="72" spans="2:63" x14ac:dyDescent="0.3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</row>
    <row r="73" spans="2:63" x14ac:dyDescent="0.3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</row>
    <row r="74" spans="2:63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</row>
    <row r="75" spans="2:63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</row>
    <row r="76" spans="2:63" x14ac:dyDescent="0.3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</row>
    <row r="77" spans="2:63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</row>
    <row r="78" spans="2:63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</row>
    <row r="79" spans="2:63" x14ac:dyDescent="0.3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</row>
    <row r="80" spans="2:63" x14ac:dyDescent="0.3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2:63" x14ac:dyDescent="0.3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</row>
    <row r="82" spans="2:63" x14ac:dyDescent="0.3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</row>
    <row r="83" spans="2:63" x14ac:dyDescent="0.3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</row>
    <row r="84" spans="2:63" x14ac:dyDescent="0.3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2:63" x14ac:dyDescent="0.3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2:63" x14ac:dyDescent="0.3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  <row r="87" spans="2:63" x14ac:dyDescent="0.3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</row>
    <row r="88" spans="2:63" x14ac:dyDescent="0.3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</row>
    <row r="89" spans="2:63" x14ac:dyDescent="0.3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</row>
    <row r="90" spans="2:63" x14ac:dyDescent="0.3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</row>
    <row r="91" spans="2:63" x14ac:dyDescent="0.3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</row>
    <row r="92" spans="2:63" x14ac:dyDescent="0.3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</row>
    <row r="93" spans="2:63" x14ac:dyDescent="0.3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</row>
    <row r="94" spans="2:63" x14ac:dyDescent="0.3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</row>
    <row r="95" spans="2:63" x14ac:dyDescent="0.3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</row>
    <row r="96" spans="2:63" x14ac:dyDescent="0.3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</row>
    <row r="97" spans="2:63" x14ac:dyDescent="0.3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</row>
    <row r="98" spans="2:63" x14ac:dyDescent="0.3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</row>
    <row r="99" spans="2:63" x14ac:dyDescent="0.3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</row>
    <row r="100" spans="2:63" x14ac:dyDescent="0.3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</row>
    <row r="101" spans="2:63" x14ac:dyDescent="0.3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</row>
    <row r="102" spans="2:63" x14ac:dyDescent="0.3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</row>
    <row r="103" spans="2:63" x14ac:dyDescent="0.3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</row>
    <row r="104" spans="2:63" x14ac:dyDescent="0.3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</row>
    <row r="105" spans="2:63" x14ac:dyDescent="0.3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</row>
    <row r="106" spans="2:63" x14ac:dyDescent="0.3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</row>
    <row r="107" spans="2:63" x14ac:dyDescent="0.3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</row>
    <row r="108" spans="2:63" x14ac:dyDescent="0.3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</row>
    <row r="109" spans="2:63" x14ac:dyDescent="0.3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</row>
    <row r="110" spans="2:63" x14ac:dyDescent="0.3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</row>
    <row r="111" spans="2:63" x14ac:dyDescent="0.3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</row>
    <row r="112" spans="2:63" x14ac:dyDescent="0.3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</row>
    <row r="113" spans="2:63" x14ac:dyDescent="0.3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</row>
    <row r="114" spans="2:63" x14ac:dyDescent="0.3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</row>
    <row r="115" spans="2:63" x14ac:dyDescent="0.3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</row>
    <row r="116" spans="2:63" x14ac:dyDescent="0.3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</row>
    <row r="117" spans="2:63" x14ac:dyDescent="0.3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</row>
    <row r="118" spans="2:63" x14ac:dyDescent="0.3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</row>
    <row r="119" spans="2:63" x14ac:dyDescent="0.3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</row>
    <row r="120" spans="2:63" x14ac:dyDescent="0.3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</row>
    <row r="121" spans="2:63" x14ac:dyDescent="0.3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</row>
    <row r="122" spans="2:63" x14ac:dyDescent="0.3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</row>
    <row r="123" spans="2:63" x14ac:dyDescent="0.3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</row>
    <row r="124" spans="2:63" x14ac:dyDescent="0.3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</row>
    <row r="125" spans="2:63" x14ac:dyDescent="0.3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2:63" x14ac:dyDescent="0.3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2:63" x14ac:dyDescent="0.3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2:63" x14ac:dyDescent="0.3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2:63" x14ac:dyDescent="0.3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</row>
    <row r="130" spans="2:63" x14ac:dyDescent="0.3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</row>
    <row r="131" spans="2:63" x14ac:dyDescent="0.3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</row>
    <row r="132" spans="2:63" x14ac:dyDescent="0.3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</row>
    <row r="133" spans="2:63" x14ac:dyDescent="0.3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</row>
    <row r="134" spans="2:63" x14ac:dyDescent="0.3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</row>
    <row r="135" spans="2:63" x14ac:dyDescent="0.3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</row>
    <row r="136" spans="2:63" x14ac:dyDescent="0.3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</row>
    <row r="137" spans="2:63" x14ac:dyDescent="0.3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</row>
    <row r="138" spans="2:63" x14ac:dyDescent="0.3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</row>
    <row r="139" spans="2:63" x14ac:dyDescent="0.3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</row>
    <row r="140" spans="2:63" x14ac:dyDescent="0.3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</row>
    <row r="141" spans="2:63" x14ac:dyDescent="0.3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</row>
    <row r="142" spans="2:63" x14ac:dyDescent="0.3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</row>
    <row r="143" spans="2:63" x14ac:dyDescent="0.3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</row>
    <row r="144" spans="2:63" x14ac:dyDescent="0.3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</row>
    <row r="145" spans="2:63" x14ac:dyDescent="0.3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</row>
    <row r="146" spans="2:63" x14ac:dyDescent="0.3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</row>
    <row r="147" spans="2:63" x14ac:dyDescent="0.3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</row>
    <row r="148" spans="2:63" x14ac:dyDescent="0.3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</row>
    <row r="149" spans="2:63" x14ac:dyDescent="0.3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</row>
    <row r="150" spans="2:63" x14ac:dyDescent="0.3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</row>
    <row r="151" spans="2:63" x14ac:dyDescent="0.3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</row>
    <row r="152" spans="2:63" x14ac:dyDescent="0.3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</row>
    <row r="153" spans="2:63" x14ac:dyDescent="0.3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</row>
    <row r="154" spans="2:63" x14ac:dyDescent="0.3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</row>
    <row r="155" spans="2:63" x14ac:dyDescent="0.3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</row>
    <row r="156" spans="2:63" x14ac:dyDescent="0.3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</row>
    <row r="157" spans="2:63" x14ac:dyDescent="0.3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</row>
    <row r="158" spans="2:63" x14ac:dyDescent="0.3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</row>
    <row r="159" spans="2:63" x14ac:dyDescent="0.3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</row>
    <row r="160" spans="2:63" x14ac:dyDescent="0.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</row>
    <row r="161" spans="2:63" x14ac:dyDescent="0.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</row>
    <row r="162" spans="2:63" x14ac:dyDescent="0.3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</row>
    <row r="163" spans="2:63" x14ac:dyDescent="0.3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</row>
    <row r="164" spans="2:63" x14ac:dyDescent="0.3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</row>
    <row r="165" spans="2:63" x14ac:dyDescent="0.3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</row>
    <row r="166" spans="2:63" x14ac:dyDescent="0.3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</row>
    <row r="167" spans="2:63" x14ac:dyDescent="0.3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</row>
    <row r="168" spans="2:63" x14ac:dyDescent="0.3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</row>
    <row r="169" spans="2:63" x14ac:dyDescent="0.3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</row>
    <row r="170" spans="2:63" x14ac:dyDescent="0.3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</row>
    <row r="171" spans="2:63" x14ac:dyDescent="0.3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</row>
    <row r="172" spans="2:63" x14ac:dyDescent="0.3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</row>
    <row r="173" spans="2:63" x14ac:dyDescent="0.3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</row>
    <row r="174" spans="2:63" x14ac:dyDescent="0.3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</row>
    <row r="175" spans="2:63" x14ac:dyDescent="0.3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</row>
    <row r="176" spans="2:63" x14ac:dyDescent="0.3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</row>
    <row r="177" spans="2:63" x14ac:dyDescent="0.3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</row>
    <row r="178" spans="2:63" x14ac:dyDescent="0.3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</row>
    <row r="179" spans="2:63" x14ac:dyDescent="0.3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</row>
    <row r="180" spans="2:63" x14ac:dyDescent="0.3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</row>
    <row r="181" spans="2:63" x14ac:dyDescent="0.3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</row>
    <row r="182" spans="2:63" x14ac:dyDescent="0.3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</row>
    <row r="183" spans="2:63" x14ac:dyDescent="0.3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</row>
    <row r="184" spans="2:63" x14ac:dyDescent="0.3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</row>
    <row r="185" spans="2:63" x14ac:dyDescent="0.3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</row>
    <row r="186" spans="2:63" x14ac:dyDescent="0.3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</row>
    <row r="187" spans="2:63" x14ac:dyDescent="0.3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</row>
    <row r="188" spans="2:63" x14ac:dyDescent="0.3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</row>
    <row r="189" spans="2:63" x14ac:dyDescent="0.3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</row>
    <row r="190" spans="2:63" x14ac:dyDescent="0.3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</row>
    <row r="191" spans="2:63" x14ac:dyDescent="0.3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</row>
    <row r="192" spans="2:63" x14ac:dyDescent="0.3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</row>
    <row r="193" spans="2:63" x14ac:dyDescent="0.3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</row>
    <row r="194" spans="2:63" x14ac:dyDescent="0.3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</row>
    <row r="195" spans="2:63" x14ac:dyDescent="0.3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</row>
    <row r="196" spans="2:63" x14ac:dyDescent="0.3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</row>
    <row r="197" spans="2:63" x14ac:dyDescent="0.3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</row>
    <row r="198" spans="2:63" x14ac:dyDescent="0.3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</row>
    <row r="199" spans="2:63" x14ac:dyDescent="0.3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</row>
    <row r="200" spans="2:63" x14ac:dyDescent="0.3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</row>
    <row r="201" spans="2:63" x14ac:dyDescent="0.3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</row>
    <row r="202" spans="2:63" x14ac:dyDescent="0.3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</row>
    <row r="203" spans="2:63" x14ac:dyDescent="0.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</row>
    <row r="204" spans="2:63" x14ac:dyDescent="0.3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</row>
    <row r="205" spans="2:63" x14ac:dyDescent="0.3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</row>
    <row r="206" spans="2:63" x14ac:dyDescent="0.3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</row>
    <row r="207" spans="2:63" x14ac:dyDescent="0.3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</row>
    <row r="208" spans="2:63" x14ac:dyDescent="0.3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</row>
    <row r="209" spans="2:63" x14ac:dyDescent="0.3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</row>
    <row r="210" spans="2:63" x14ac:dyDescent="0.3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</row>
    <row r="211" spans="2:63" x14ac:dyDescent="0.3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</row>
    <row r="212" spans="2:63" x14ac:dyDescent="0.3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</row>
    <row r="213" spans="2:63" x14ac:dyDescent="0.3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</row>
    <row r="214" spans="2:63" x14ac:dyDescent="0.3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</row>
    <row r="215" spans="2:63" x14ac:dyDescent="0.3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</row>
    <row r="216" spans="2:63" x14ac:dyDescent="0.3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</row>
    <row r="217" spans="2:63" x14ac:dyDescent="0.3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</row>
    <row r="218" spans="2:63" x14ac:dyDescent="0.3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</row>
    <row r="219" spans="2:63" x14ac:dyDescent="0.3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</row>
    <row r="220" spans="2:63" x14ac:dyDescent="0.3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</row>
    <row r="221" spans="2:63" x14ac:dyDescent="0.3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</row>
    <row r="222" spans="2:63" x14ac:dyDescent="0.3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</row>
    <row r="223" spans="2:63" x14ac:dyDescent="0.3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</row>
    <row r="224" spans="2:63" x14ac:dyDescent="0.3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</row>
    <row r="225" spans="2:63" x14ac:dyDescent="0.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</row>
    <row r="226" spans="2:63" x14ac:dyDescent="0.3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</row>
    <row r="227" spans="2:63" x14ac:dyDescent="0.3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</row>
    <row r="228" spans="2:63" x14ac:dyDescent="0.3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</row>
    <row r="229" spans="2:63" x14ac:dyDescent="0.3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</row>
    <row r="230" spans="2:63" x14ac:dyDescent="0.3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</row>
    <row r="231" spans="2:63" x14ac:dyDescent="0.3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</row>
    <row r="232" spans="2:63" x14ac:dyDescent="0.3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</row>
    <row r="233" spans="2:63" x14ac:dyDescent="0.3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</row>
    <row r="234" spans="2:63" x14ac:dyDescent="0.3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</row>
    <row r="235" spans="2:63" x14ac:dyDescent="0.3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</row>
    <row r="236" spans="2:63" x14ac:dyDescent="0.3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</row>
    <row r="237" spans="2:63" x14ac:dyDescent="0.3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</row>
    <row r="238" spans="2:63" x14ac:dyDescent="0.3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</row>
    <row r="239" spans="2:63" x14ac:dyDescent="0.3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</row>
    <row r="240" spans="2:63" x14ac:dyDescent="0.3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</row>
    <row r="241" spans="2:63" x14ac:dyDescent="0.3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</row>
    <row r="242" spans="2:63" x14ac:dyDescent="0.3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</row>
    <row r="243" spans="2:63" x14ac:dyDescent="0.3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</row>
    <row r="244" spans="2:63" x14ac:dyDescent="0.3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</row>
    <row r="245" spans="2:63" x14ac:dyDescent="0.3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</row>
    <row r="246" spans="2:63" x14ac:dyDescent="0.3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</row>
    <row r="247" spans="2:63" x14ac:dyDescent="0.3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</row>
    <row r="248" spans="2:63" x14ac:dyDescent="0.3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</row>
    <row r="249" spans="2:63" x14ac:dyDescent="0.3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</row>
    <row r="250" spans="2:63" x14ac:dyDescent="0.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</row>
    <row r="251" spans="2:63" x14ac:dyDescent="0.3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</row>
    <row r="252" spans="2:63" x14ac:dyDescent="0.3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</row>
    <row r="253" spans="2:63" x14ac:dyDescent="0.3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</row>
    <row r="254" spans="2:63" x14ac:dyDescent="0.3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</row>
    <row r="255" spans="2:63" x14ac:dyDescent="0.3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</row>
    <row r="256" spans="2:63" x14ac:dyDescent="0.3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</row>
    <row r="257" spans="2:63" x14ac:dyDescent="0.3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</row>
    <row r="258" spans="2:63" x14ac:dyDescent="0.3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</row>
    <row r="259" spans="2:63" x14ac:dyDescent="0.3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</row>
    <row r="260" spans="2:63" x14ac:dyDescent="0.3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</row>
    <row r="261" spans="2:63" x14ac:dyDescent="0.3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</row>
    <row r="262" spans="2:63" x14ac:dyDescent="0.3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</row>
    <row r="263" spans="2:63" x14ac:dyDescent="0.3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</row>
    <row r="264" spans="2:63" x14ac:dyDescent="0.3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</row>
    <row r="265" spans="2:63" x14ac:dyDescent="0.3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</row>
    <row r="266" spans="2:63" x14ac:dyDescent="0.3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</row>
    <row r="267" spans="2:63" x14ac:dyDescent="0.3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</row>
    <row r="268" spans="2:63" x14ac:dyDescent="0.3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</row>
    <row r="269" spans="2:63" x14ac:dyDescent="0.3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</row>
    <row r="270" spans="2:63" x14ac:dyDescent="0.3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</row>
    <row r="271" spans="2:63" x14ac:dyDescent="0.3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</row>
    <row r="272" spans="2:63" x14ac:dyDescent="0.3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</row>
    <row r="273" spans="2:63" x14ac:dyDescent="0.3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</row>
    <row r="274" spans="2:63" x14ac:dyDescent="0.3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</row>
    <row r="275" spans="2:63" x14ac:dyDescent="0.3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</row>
    <row r="276" spans="2:63" x14ac:dyDescent="0.3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</row>
    <row r="277" spans="2:63" x14ac:dyDescent="0.3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</row>
    <row r="278" spans="2:63" x14ac:dyDescent="0.3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</row>
    <row r="279" spans="2:63" x14ac:dyDescent="0.3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</row>
    <row r="280" spans="2:63" x14ac:dyDescent="0.3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</row>
    <row r="281" spans="2:63" x14ac:dyDescent="0.3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</row>
    <row r="282" spans="2:63" x14ac:dyDescent="0.3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</row>
    <row r="283" spans="2:63" x14ac:dyDescent="0.3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</row>
    <row r="284" spans="2:63" x14ac:dyDescent="0.3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</row>
    <row r="285" spans="2:63" x14ac:dyDescent="0.3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</row>
    <row r="286" spans="2:63" x14ac:dyDescent="0.3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</row>
    <row r="287" spans="2:63" x14ac:dyDescent="0.3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</row>
    <row r="288" spans="2:63" x14ac:dyDescent="0.3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</row>
    <row r="289" spans="2:63" x14ac:dyDescent="0.3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</row>
    <row r="290" spans="2:63" x14ac:dyDescent="0.3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</row>
    <row r="291" spans="2:63" x14ac:dyDescent="0.3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</row>
    <row r="292" spans="2:63" x14ac:dyDescent="0.3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</row>
    <row r="293" spans="2:63" x14ac:dyDescent="0.3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</row>
    <row r="294" spans="2:63" x14ac:dyDescent="0.3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</row>
    <row r="295" spans="2:63" x14ac:dyDescent="0.3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</row>
    <row r="296" spans="2:63" x14ac:dyDescent="0.3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</row>
    <row r="297" spans="2:63" x14ac:dyDescent="0.3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</row>
    <row r="298" spans="2:63" x14ac:dyDescent="0.3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</row>
    <row r="299" spans="2:63" x14ac:dyDescent="0.3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</row>
    <row r="300" spans="2:63" x14ac:dyDescent="0.3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</row>
    <row r="301" spans="2:63" x14ac:dyDescent="0.3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</row>
    <row r="302" spans="2:63" x14ac:dyDescent="0.3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</row>
    <row r="303" spans="2:63" x14ac:dyDescent="0.3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</row>
    <row r="304" spans="2:63" x14ac:dyDescent="0.3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</row>
    <row r="305" spans="2:63" x14ac:dyDescent="0.3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</row>
    <row r="306" spans="2:63" x14ac:dyDescent="0.3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</row>
    <row r="307" spans="2:63" x14ac:dyDescent="0.3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</row>
    <row r="308" spans="2:63" x14ac:dyDescent="0.3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</row>
    <row r="309" spans="2:63" x14ac:dyDescent="0.3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</row>
    <row r="310" spans="2:63" x14ac:dyDescent="0.3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</row>
    <row r="311" spans="2:63" x14ac:dyDescent="0.3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</row>
    <row r="312" spans="2:63" x14ac:dyDescent="0.3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</row>
    <row r="313" spans="2:63" x14ac:dyDescent="0.3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</row>
    <row r="314" spans="2:63" x14ac:dyDescent="0.3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</row>
    <row r="315" spans="2:63" x14ac:dyDescent="0.3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</row>
    <row r="316" spans="2:63" x14ac:dyDescent="0.3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</row>
    <row r="317" spans="2:63" x14ac:dyDescent="0.3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</row>
    <row r="318" spans="2:63" x14ac:dyDescent="0.3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</row>
    <row r="319" spans="2:63" x14ac:dyDescent="0.3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</row>
    <row r="320" spans="2:63" x14ac:dyDescent="0.3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</row>
    <row r="321" spans="2:63" x14ac:dyDescent="0.3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</row>
    <row r="322" spans="2:63" x14ac:dyDescent="0.3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</row>
    <row r="323" spans="2:63" x14ac:dyDescent="0.3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</row>
    <row r="324" spans="2:63" x14ac:dyDescent="0.3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</row>
    <row r="325" spans="2:63" x14ac:dyDescent="0.3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</row>
    <row r="326" spans="2:63" x14ac:dyDescent="0.3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</row>
    <row r="327" spans="2:63" x14ac:dyDescent="0.3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</row>
    <row r="328" spans="2:63" x14ac:dyDescent="0.3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</row>
    <row r="329" spans="2:63" x14ac:dyDescent="0.3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</row>
    <row r="330" spans="2:63" x14ac:dyDescent="0.3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</row>
    <row r="331" spans="2:63" x14ac:dyDescent="0.3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</row>
    <row r="332" spans="2:63" x14ac:dyDescent="0.3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</row>
    <row r="333" spans="2:63" x14ac:dyDescent="0.3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</row>
    <row r="334" spans="2:63" x14ac:dyDescent="0.3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</row>
    <row r="335" spans="2:63" x14ac:dyDescent="0.3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</row>
    <row r="336" spans="2:63" x14ac:dyDescent="0.3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</row>
    <row r="337" spans="2:63" x14ac:dyDescent="0.3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</row>
    <row r="338" spans="2:63" x14ac:dyDescent="0.3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</row>
    <row r="339" spans="2:63" x14ac:dyDescent="0.3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</row>
    <row r="340" spans="2:63" x14ac:dyDescent="0.3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</row>
    <row r="341" spans="2:63" x14ac:dyDescent="0.3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</row>
    <row r="342" spans="2:63" x14ac:dyDescent="0.3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</row>
    <row r="343" spans="2:63" x14ac:dyDescent="0.3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</row>
    <row r="344" spans="2:63" x14ac:dyDescent="0.3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</row>
    <row r="345" spans="2:63" x14ac:dyDescent="0.3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</row>
    <row r="346" spans="2:63" x14ac:dyDescent="0.3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</row>
    <row r="347" spans="2:63" x14ac:dyDescent="0.3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</row>
    <row r="348" spans="2:63" x14ac:dyDescent="0.3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</row>
    <row r="349" spans="2:63" x14ac:dyDescent="0.3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</row>
    <row r="350" spans="2:63" x14ac:dyDescent="0.3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</row>
    <row r="351" spans="2:63" x14ac:dyDescent="0.3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</row>
    <row r="352" spans="2:63" x14ac:dyDescent="0.3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</row>
    <row r="353" spans="2:63" x14ac:dyDescent="0.3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</row>
    <row r="354" spans="2:63" x14ac:dyDescent="0.3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</row>
    <row r="355" spans="2:63" x14ac:dyDescent="0.3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</row>
    <row r="356" spans="2:63" x14ac:dyDescent="0.3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</row>
    <row r="357" spans="2:63" x14ac:dyDescent="0.3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</row>
    <row r="358" spans="2:63" x14ac:dyDescent="0.3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</row>
    <row r="359" spans="2:63" x14ac:dyDescent="0.3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</row>
    <row r="360" spans="2:63" x14ac:dyDescent="0.3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</row>
    <row r="361" spans="2:63" x14ac:dyDescent="0.3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</row>
    <row r="362" spans="2:63" x14ac:dyDescent="0.3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</row>
    <row r="363" spans="2:63" x14ac:dyDescent="0.3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</row>
    <row r="364" spans="2:63" x14ac:dyDescent="0.3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</row>
    <row r="365" spans="2:63" x14ac:dyDescent="0.3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</row>
    <row r="366" spans="2:63" x14ac:dyDescent="0.3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</row>
    <row r="367" spans="2:63" x14ac:dyDescent="0.3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</row>
    <row r="368" spans="2:63" x14ac:dyDescent="0.3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</row>
    <row r="369" spans="2:63" x14ac:dyDescent="0.3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</row>
    <row r="370" spans="2:63" x14ac:dyDescent="0.3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</row>
    <row r="371" spans="2:63" x14ac:dyDescent="0.3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</row>
    <row r="372" spans="2:63" x14ac:dyDescent="0.3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</row>
    <row r="373" spans="2:63" x14ac:dyDescent="0.3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</row>
    <row r="374" spans="2:63" x14ac:dyDescent="0.3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</row>
    <row r="375" spans="2:63" x14ac:dyDescent="0.3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</row>
    <row r="376" spans="2:63" x14ac:dyDescent="0.3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</row>
    <row r="377" spans="2:63" x14ac:dyDescent="0.3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</row>
    <row r="378" spans="2:63" x14ac:dyDescent="0.3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</row>
    <row r="379" spans="2:63" x14ac:dyDescent="0.3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</row>
    <row r="380" spans="2:63" x14ac:dyDescent="0.3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</row>
    <row r="381" spans="2:63" x14ac:dyDescent="0.3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</row>
    <row r="382" spans="2:63" x14ac:dyDescent="0.3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</row>
    <row r="383" spans="2:63" x14ac:dyDescent="0.3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</row>
    <row r="384" spans="2:63" x14ac:dyDescent="0.3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</row>
    <row r="385" spans="2:63" x14ac:dyDescent="0.3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</row>
    <row r="386" spans="2:63" x14ac:dyDescent="0.3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</row>
    <row r="387" spans="2:63" x14ac:dyDescent="0.3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</row>
    <row r="388" spans="2:63" x14ac:dyDescent="0.3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</row>
  </sheetData>
  <sheetProtection algorithmName="SHA-512" hashValue="mbzxsyw+/8YokRMKf2j8ZePTp3espAEhdCg/3kh/U8GhIAE539jn1K0phR+2XzSWQhos81B9yCp1pauQhVlOYw==" saltValue="OfHWybSTYZkpaYasnPIj8Q==" spinCount="100000" sheet="1" objects="1" scenarios="1"/>
  <mergeCells count="11">
    <mergeCell ref="M12:O12"/>
    <mergeCell ref="I10:K10"/>
    <mergeCell ref="I12:K12"/>
    <mergeCell ref="B2:K2"/>
    <mergeCell ref="I7:K7"/>
    <mergeCell ref="I8:K8"/>
    <mergeCell ref="M8:O8"/>
    <mergeCell ref="I11:K11"/>
    <mergeCell ref="M10:O10"/>
    <mergeCell ref="M11:O11"/>
    <mergeCell ref="B10:G10"/>
  </mergeCells>
  <hyperlinks>
    <hyperlink ref="I7:K7" r:id="rId1" display="Click here to rent an " xr:uid="{00000000-0004-0000-0000-000000000000}"/>
    <hyperlink ref="M7:O7" r:id="rId2" display="Click here to reserve a" xr:uid="{00000000-0004-0000-0000-000001000000}"/>
    <hyperlink ref="I12:K12" r:id="rId3" display="requirements" xr:uid="{00000000-0004-0000-0000-000002000000}"/>
    <hyperlink ref="M10:O12" r:id="rId4" display="Messiah College" xr:uid="{00000000-0004-0000-0000-000003000000}"/>
    <hyperlink ref="I8:K8" r:id="rId5" display="Enterprise Vehicle." xr:uid="{00000000-0004-0000-0000-000004000000}"/>
    <hyperlink ref="M8:O8" r:id="rId6" display="pool vehicle." xr:uid="{00000000-0004-0000-0000-000005000000}"/>
    <hyperlink ref="I11:K11" r:id="rId7" display="Insurance" xr:uid="{00000000-0004-0000-0000-000006000000}"/>
    <hyperlink ref="I10:K10" r:id="rId8" display="Rental Vehicle" xr:uid="{00000000-0004-0000-0000-000007000000}"/>
  </hyperlinks>
  <pageMargins left="0.7" right="0.7" top="0.75" bottom="0.75" header="0.3" footer="0.3"/>
  <pageSetup orientation="portrait" verticalDpi="599" r:id="rId9"/>
  <drawing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Sheet1!$A$2:$A$4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zoomScale="130" zoomScaleNormal="130" workbookViewId="0">
      <selection activeCell="C9" sqref="C9"/>
    </sheetView>
  </sheetViews>
  <sheetFormatPr defaultColWidth="11.44140625" defaultRowHeight="14.4" x14ac:dyDescent="0.3"/>
  <sheetData>
    <row r="2" spans="1:1" x14ac:dyDescent="0.3">
      <c r="A2" s="53" t="s">
        <v>31</v>
      </c>
    </row>
    <row r="3" spans="1:1" x14ac:dyDescent="0.3">
      <c r="A3" s="53" t="s">
        <v>32</v>
      </c>
    </row>
    <row r="4" spans="1:1" x14ac:dyDescent="0.3">
      <c r="A4" s="53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K27"/>
  <sheetViews>
    <sheetView topLeftCell="D1" zoomScale="140" zoomScaleNormal="140" workbookViewId="0">
      <selection activeCell="K27" sqref="K27"/>
    </sheetView>
  </sheetViews>
  <sheetFormatPr defaultColWidth="8.88671875" defaultRowHeight="14.4" x14ac:dyDescent="0.3"/>
  <cols>
    <col min="2" max="2" width="40" bestFit="1" customWidth="1"/>
  </cols>
  <sheetData>
    <row r="6" spans="1:11" x14ac:dyDescent="0.3">
      <c r="A6" t="s">
        <v>4</v>
      </c>
      <c r="G6" s="9" t="s">
        <v>16</v>
      </c>
      <c r="H6" s="9"/>
      <c r="I6" s="9"/>
      <c r="J6" s="9"/>
      <c r="K6" s="9"/>
    </row>
    <row r="7" spans="1:11" ht="18" x14ac:dyDescent="0.35">
      <c r="A7" t="e">
        <f>RANK(C7,$C$7:$C$8,1)</f>
        <v>#N/A</v>
      </c>
      <c r="B7" s="1" t="s">
        <v>15</v>
      </c>
      <c r="C7" t="str">
        <f>IF('Ground Travel Worksheet'!G12="C",(('Ground Travel Worksheet'!G14/K11)*K27)+(K7*'Ground Travel Worksheet'!G15),IF('Ground Travel Worksheet'!G12="MV",(('Ground Travel Worksheet'!G14/K18)*K27)+(K14*'Ground Travel Worksheet'!G15),IF('Ground Travel Worksheet'!G12="15P",(('Ground Travel Worksheet'!G14/K25)*K27)+(K21*'Ground Travel Worksheet'!G15),"0")))</f>
        <v>0</v>
      </c>
      <c r="G7" s="9" t="s">
        <v>3</v>
      </c>
      <c r="H7" s="9"/>
      <c r="I7" s="9"/>
      <c r="J7" s="9"/>
      <c r="K7" s="9">
        <v>35.5</v>
      </c>
    </row>
    <row r="8" spans="1:11" ht="18" x14ac:dyDescent="0.35">
      <c r="A8" t="e">
        <f>RANK(C8,$C$7:$C$8,1)</f>
        <v>#N/A</v>
      </c>
      <c r="B8" s="1" t="s">
        <v>1</v>
      </c>
      <c r="C8" t="str">
        <f>IF('Ground Travel Worksheet'!G12="C",K9*'Ground Travel Worksheet'!G14,IF('Ground Travel Worksheet'!G12="MV",K16*'Ground Travel Worksheet'!G14,IF('Ground Travel Worksheet'!G12="15P",K23*'Ground Travel Worksheet'!G14,"0")))</f>
        <v>0</v>
      </c>
      <c r="G8" s="9" t="s">
        <v>21</v>
      </c>
      <c r="H8" s="9"/>
      <c r="I8" s="9"/>
      <c r="J8" s="9"/>
      <c r="K8" s="9">
        <v>0.5</v>
      </c>
    </row>
    <row r="9" spans="1:11" x14ac:dyDescent="0.3">
      <c r="G9" s="9" t="s">
        <v>2</v>
      </c>
      <c r="H9" s="9"/>
      <c r="I9" s="9"/>
      <c r="J9" s="9"/>
      <c r="K9" s="9">
        <v>0.53500000000000003</v>
      </c>
    </row>
    <row r="10" spans="1:11" x14ac:dyDescent="0.3">
      <c r="G10" s="9"/>
      <c r="H10" s="9"/>
      <c r="I10" s="9"/>
      <c r="J10" s="9"/>
      <c r="K10" s="9"/>
    </row>
    <row r="11" spans="1:11" x14ac:dyDescent="0.3">
      <c r="G11" s="9" t="s">
        <v>9</v>
      </c>
      <c r="H11" s="9"/>
      <c r="I11" s="9"/>
      <c r="J11" s="9"/>
      <c r="K11" s="9">
        <v>25</v>
      </c>
    </row>
    <row r="13" spans="1:11" x14ac:dyDescent="0.3">
      <c r="G13" s="9" t="s">
        <v>17</v>
      </c>
      <c r="H13" s="9"/>
      <c r="I13" s="9"/>
      <c r="J13" s="9"/>
      <c r="K13" s="9"/>
    </row>
    <row r="14" spans="1:11" x14ac:dyDescent="0.3">
      <c r="G14" s="9" t="s">
        <v>14</v>
      </c>
      <c r="H14" s="9"/>
      <c r="I14" s="9"/>
      <c r="J14" s="9"/>
      <c r="K14" s="9">
        <v>63.5</v>
      </c>
    </row>
    <row r="15" spans="1:11" x14ac:dyDescent="0.3">
      <c r="G15" s="9" t="s">
        <v>21</v>
      </c>
      <c r="H15" s="9"/>
      <c r="I15" s="9"/>
      <c r="J15" s="9"/>
      <c r="K15" s="9">
        <v>0.5</v>
      </c>
    </row>
    <row r="16" spans="1:11" x14ac:dyDescent="0.3">
      <c r="G16" s="9" t="s">
        <v>2</v>
      </c>
      <c r="H16" s="9"/>
      <c r="I16" s="9"/>
      <c r="J16" s="9"/>
      <c r="K16" s="9">
        <v>0.53500000000000003</v>
      </c>
    </row>
    <row r="17" spans="7:11" x14ac:dyDescent="0.3">
      <c r="G17" s="9"/>
      <c r="H17" s="9"/>
      <c r="I17" s="9"/>
      <c r="J17" s="9"/>
      <c r="K17" s="9"/>
    </row>
    <row r="18" spans="7:11" x14ac:dyDescent="0.3">
      <c r="G18" s="9" t="s">
        <v>11</v>
      </c>
      <c r="H18" s="9"/>
      <c r="I18" s="9"/>
      <c r="J18" s="9"/>
      <c r="K18" s="9">
        <v>20</v>
      </c>
    </row>
    <row r="20" spans="7:11" x14ac:dyDescent="0.3">
      <c r="G20" s="9" t="s">
        <v>18</v>
      </c>
      <c r="H20" s="9"/>
      <c r="I20" s="9"/>
      <c r="J20" s="9"/>
      <c r="K20" s="9"/>
    </row>
    <row r="21" spans="7:11" x14ac:dyDescent="0.3">
      <c r="G21" s="9" t="s">
        <v>13</v>
      </c>
      <c r="H21" s="9"/>
      <c r="I21" s="9"/>
      <c r="J21" s="9"/>
      <c r="K21" s="9">
        <v>97</v>
      </c>
    </row>
    <row r="22" spans="7:11" x14ac:dyDescent="0.3">
      <c r="G22" s="9" t="s">
        <v>21</v>
      </c>
      <c r="H22" s="9"/>
      <c r="I22" s="9"/>
      <c r="J22" s="9"/>
      <c r="K22" s="9">
        <v>0.82</v>
      </c>
    </row>
    <row r="23" spans="7:11" x14ac:dyDescent="0.3">
      <c r="G23" s="9" t="s">
        <v>2</v>
      </c>
      <c r="H23" s="9"/>
      <c r="I23" s="9"/>
      <c r="J23" s="9"/>
      <c r="K23" s="9">
        <v>0</v>
      </c>
    </row>
    <row r="24" spans="7:11" x14ac:dyDescent="0.3">
      <c r="G24" s="9"/>
      <c r="H24" s="9"/>
      <c r="I24" s="9"/>
      <c r="J24" s="9"/>
      <c r="K24" s="9"/>
    </row>
    <row r="25" spans="7:11" x14ac:dyDescent="0.3">
      <c r="G25" s="9" t="s">
        <v>12</v>
      </c>
      <c r="H25" s="9"/>
      <c r="I25" s="9"/>
      <c r="J25" s="9"/>
      <c r="K25" s="9">
        <v>18</v>
      </c>
    </row>
    <row r="27" spans="7:11" x14ac:dyDescent="0.3">
      <c r="G27" s="9" t="s">
        <v>0</v>
      </c>
      <c r="H27" s="9"/>
      <c r="I27" s="9"/>
      <c r="J27" s="9"/>
      <c r="K27" s="9">
        <v>4</v>
      </c>
    </row>
  </sheetData>
  <sheetProtection algorithmName="SHA-512" hashValue="OFpOVoB5u5faRosVOBzWMM5drOJhKXaDFwriazm0J4KdKnOOneqfT2ngthywS9vKej7x0qIQ7yijFEnup0TE2Q==" saltValue="4/8wk80UWUlB5s/XiISGpQ==" spinCount="100000" sheet="1" objects="1" scenarios="1"/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Ground Travel Worksheet</vt:lpstr>
      <vt:lpstr>Sheet1</vt:lpstr>
      <vt:lpstr>Calculations - PROTECTED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Daisy</dc:creator>
  <cp:lastModifiedBy>Sechrist, Stephanie</cp:lastModifiedBy>
  <cp:lastPrinted>2018-07-05T15:52:33Z</cp:lastPrinted>
  <dcterms:created xsi:type="dcterms:W3CDTF">2018-06-25T17:11:23Z</dcterms:created>
  <dcterms:modified xsi:type="dcterms:W3CDTF">2022-03-07T18:57:41Z</dcterms:modified>
</cp:coreProperties>
</file>